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20\share4\3 観光企画部\令和7年度事業\年間スケジュール別\03_マーケティングデータ分析・公表\統計データ\県宿泊統計\"/>
    </mc:Choice>
  </mc:AlternateContent>
  <xr:revisionPtr revIDLastSave="0" documentId="8_{016A82A9-026B-4D6A-8D79-2BFF32E822D0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I20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<sst xmlns="http://schemas.openxmlformats.org/spreadsheetml/2006/main" count="87" uniqueCount="60">
  <si>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</si>
  <si>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</si>
  <si>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</si>
  <si>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</si>
  <si>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</si>
  <si>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</si>
  <si>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</si>
  <si>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</si>
  <si>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</si>
  <si>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</si>
  <si>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</si>
  <si>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</si>
  <si>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</si>
  <si>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</si>
  <si>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</si>
  <si>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</si>
  <si>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</si>
  <si>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</si>
  <si>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</si>
  <si>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</si>
  <si>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</si>
  <si>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</si>
  <si>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</si>
  <si>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</si>
  <si>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</si>
  <si>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</si>
  <si>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</si>
  <si>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</si>
  <si>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</si>
  <si>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</si>
  <si>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</si>
  <si>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</si>
  <si>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</si>
  <si>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</si>
  <si>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</si>
  <si>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</si>
  <si>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</si>
  <si>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</si>
  <si>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</si>
  <si>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</si>
  <si>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</si>
  <si>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</si>
  <si>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</si>
  <si>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</si>
  <si>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</si>
  <si>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</si>
  <si>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</si>
  <si>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</si>
  <si>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</si>
  <si>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</si>
  <si>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</si>
  <si>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</si>
  <si>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</si>
  <si>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</si>
  <si>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②発地別延べ宿泊者数は、確報の公表時に大きく変更されることがあります。</t>
    <phoneticPr fontId="1"/>
  </si>
  <si>
    <t>　　　　　　①調査対象施設は従業員数10人以上の全施設（192施設　令和7年1月時点）</t>
    <phoneticPr fontId="9"/>
  </si>
  <si>
    <t>令和７年３月（速報値）</t>
    <phoneticPr fontId="1"/>
  </si>
  <si>
    <t>令和７年４月　発地別延べ宿泊者数割合</t>
    <phoneticPr fontId="1"/>
  </si>
  <si>
    <t>令和７年４月（速報値）</t>
    <phoneticPr fontId="1"/>
  </si>
  <si>
    <t>令和６年４月（速報値）</t>
    <rPh sb="7" eb="9">
      <t>ソクホウ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</si>
</sst>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8" t="str">
        <f>$BH$8&amp;"の宿泊客等の動向"</f>
        <v>令和２年８月の宿泊客等の動向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9" t="str">
        <f>"（"&amp;VLOOKUP(BJ6,BP4:BQ15,2,FALSE)&amp;"）"</f>
        <v>（令和元年９月～１２月速報、令和２年１月～８月速速報）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4" t="s">
        <v>22</v>
      </c>
      <c r="BI4" s="74"/>
      <c r="BJ4" s="76" t="s">
        <v>31</v>
      </c>
      <c r="BK4" s="76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4" t="s">
        <v>23</v>
      </c>
      <c r="BI5" s="74"/>
      <c r="BJ5" s="76">
        <v>2</v>
      </c>
      <c r="BK5" s="76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4" t="s">
        <v>24</v>
      </c>
      <c r="BI6" s="74"/>
      <c r="BJ6" s="76">
        <v>8</v>
      </c>
      <c r="BK6" s="76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4" t="s">
        <v>26</v>
      </c>
      <c r="BI26" s="74"/>
      <c r="BJ26" s="74"/>
      <c r="BK26" s="74"/>
      <c r="BL26" s="77">
        <v>28</v>
      </c>
      <c r="BM26" s="77"/>
      <c r="BN26" s="77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4" t="s">
        <v>19</v>
      </c>
      <c r="BI27" s="74"/>
      <c r="BJ27" s="74"/>
      <c r="BK27" s="74"/>
      <c r="BL27" s="75" t="e">
        <f>ROUND(#REF!,1)</f>
        <v>#REF!</v>
      </c>
      <c r="BM27" s="75"/>
      <c r="BN27" s="75"/>
      <c r="BO27" s="1" t="s">
        <v>25</v>
      </c>
    </row>
    <row r="28" spans="2:69" ht="14.1" customHeight="1" x14ac:dyDescent="0.15">
      <c r="BH28" s="74" t="s">
        <v>20</v>
      </c>
      <c r="BI28" s="74"/>
      <c r="BJ28" s="74"/>
      <c r="BK28" s="74"/>
      <c r="BL28" s="75" t="e">
        <f>ROUND(#REF!,1)</f>
        <v>#REF!</v>
      </c>
      <c r="BM28" s="75"/>
      <c r="BN28" s="75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T22" sqref="T22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57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38690</v>
      </c>
      <c r="C7" s="69">
        <v>86965</v>
      </c>
      <c r="D7" s="69">
        <v>52441</v>
      </c>
      <c r="E7" s="69">
        <v>8843</v>
      </c>
      <c r="F7" s="69">
        <v>24039</v>
      </c>
      <c r="G7" s="69">
        <v>30335</v>
      </c>
      <c r="H7" s="69">
        <v>15625</v>
      </c>
      <c r="I7" s="69">
        <v>57663</v>
      </c>
      <c r="J7" s="69">
        <v>6464</v>
      </c>
      <c r="K7" s="72">
        <f>SUM(B7:J7)</f>
        <v>321065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59</v>
      </c>
      <c r="B8" s="69">
        <v>40856</v>
      </c>
      <c r="C8" s="69">
        <v>88829</v>
      </c>
      <c r="D8" s="69">
        <v>50772</v>
      </c>
      <c r="E8" s="69">
        <v>8582</v>
      </c>
      <c r="F8" s="69">
        <v>24863</v>
      </c>
      <c r="G8" s="69">
        <v>30029</v>
      </c>
      <c r="H8" s="69">
        <v>16064</v>
      </c>
      <c r="I8" s="69">
        <v>55863</v>
      </c>
      <c r="J8" s="69">
        <v>6102</v>
      </c>
      <c r="K8" s="72">
        <f>SUM(B8:J8)</f>
        <v>321960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-5.3015468964166814</v>
      </c>
      <c r="C9" s="53">
        <f t="shared" ref="C9:K9" si="0">C7/C8*100-100</f>
        <v>-2.0984138063019913</v>
      </c>
      <c r="D9" s="53">
        <f t="shared" si="0"/>
        <v>3.2872449381548847</v>
      </c>
      <c r="E9" s="53">
        <f t="shared" si="0"/>
        <v>3.0412491260778438</v>
      </c>
      <c r="F9" s="53">
        <f t="shared" si="0"/>
        <v>-3.3141616055986702</v>
      </c>
      <c r="G9" s="53">
        <f t="shared" si="0"/>
        <v>1.0190149522128564</v>
      </c>
      <c r="H9" s="53">
        <f t="shared" si="0"/>
        <v>-2.7328187250996052</v>
      </c>
      <c r="I9" s="53">
        <f t="shared" si="0"/>
        <v>3.2221685194135716</v>
      </c>
      <c r="J9" s="53">
        <f t="shared" si="0"/>
        <v>5.9324811537200901</v>
      </c>
      <c r="K9" s="53">
        <f t="shared" si="0"/>
        <v>-0.27798484283762548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56</v>
      </c>
      <c r="B11" s="69">
        <v>43263</v>
      </c>
      <c r="C11" s="69">
        <v>103945</v>
      </c>
      <c r="D11" s="69">
        <v>66686</v>
      </c>
      <c r="E11" s="69">
        <v>12383</v>
      </c>
      <c r="F11" s="69">
        <v>33869</v>
      </c>
      <c r="G11" s="69">
        <v>46557</v>
      </c>
      <c r="H11" s="69">
        <v>23086</v>
      </c>
      <c r="I11" s="69">
        <v>74475</v>
      </c>
      <c r="J11" s="69">
        <v>9853</v>
      </c>
      <c r="K11" s="72">
        <f>SUM(B11:J11)</f>
        <v>414117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-10.570233224695471</v>
      </c>
      <c r="C12" s="59">
        <f t="shared" si="1"/>
        <v>-16.335562076097929</v>
      </c>
      <c r="D12" s="59">
        <f t="shared" si="1"/>
        <v>-21.361305221485765</v>
      </c>
      <c r="E12" s="59">
        <f t="shared" si="1"/>
        <v>-28.587579746426556</v>
      </c>
      <c r="F12" s="59">
        <f t="shared" si="1"/>
        <v>-29.023590894328137</v>
      </c>
      <c r="G12" s="59">
        <f t="shared" si="1"/>
        <v>-34.843310350752844</v>
      </c>
      <c r="H12" s="59">
        <f t="shared" si="1"/>
        <v>-32.318288139998259</v>
      </c>
      <c r="I12" s="59">
        <f t="shared" si="1"/>
        <v>-22.57401812688822</v>
      </c>
      <c r="J12" s="59">
        <f t="shared" si="1"/>
        <v>-34.395615548563882</v>
      </c>
      <c r="K12" s="59">
        <f t="shared" si="1"/>
        <v>-22.469978291159265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令和７年４月（速報値）</v>
      </c>
      <c r="B16" s="70">
        <v>45729</v>
      </c>
      <c r="C16" s="70">
        <v>8199</v>
      </c>
      <c r="D16" s="70">
        <v>12315</v>
      </c>
      <c r="E16" s="70">
        <v>19389</v>
      </c>
      <c r="F16" s="70">
        <v>6063</v>
      </c>
      <c r="G16" s="70">
        <v>5892</v>
      </c>
      <c r="H16" s="70">
        <v>13267</v>
      </c>
      <c r="I16" s="73">
        <f>SUM(B16:H16)</f>
        <v>110854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令和６年４月（速報値）</v>
      </c>
      <c r="B17" s="70">
        <v>50195</v>
      </c>
      <c r="C17" s="70">
        <v>6843</v>
      </c>
      <c r="D17" s="70">
        <v>12912</v>
      </c>
      <c r="E17" s="70">
        <v>14545</v>
      </c>
      <c r="F17" s="70">
        <v>5558</v>
      </c>
      <c r="G17" s="70">
        <v>3759</v>
      </c>
      <c r="H17" s="70">
        <v>7471</v>
      </c>
      <c r="I17" s="73">
        <f>SUM(B17:H17)</f>
        <v>101283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-8.8973005279410273</v>
      </c>
      <c r="C18" s="53">
        <f t="shared" ref="C18:I18" si="2">C16/C17*100-100</f>
        <v>19.815870232354229</v>
      </c>
      <c r="D18" s="53">
        <f t="shared" si="2"/>
        <v>-4.623605947955383</v>
      </c>
      <c r="E18" s="53">
        <f t="shared" si="2"/>
        <v>33.303540735647971</v>
      </c>
      <c r="F18" s="53">
        <f t="shared" si="2"/>
        <v>9.0860021590500253</v>
      </c>
      <c r="G18" s="53">
        <f t="shared" si="2"/>
        <v>56.743814844373503</v>
      </c>
      <c r="H18" s="53">
        <f t="shared" si="2"/>
        <v>77.579975906839792</v>
      </c>
      <c r="I18" s="53">
        <f t="shared" si="2"/>
        <v>9.4497595845304687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令和７年３月（速報値）</v>
      </c>
      <c r="B20" s="70">
        <v>59210</v>
      </c>
      <c r="C20" s="70">
        <v>6804</v>
      </c>
      <c r="D20" s="70">
        <v>9454</v>
      </c>
      <c r="E20" s="70">
        <v>19044</v>
      </c>
      <c r="F20" s="70">
        <v>4152</v>
      </c>
      <c r="G20" s="70">
        <v>7425</v>
      </c>
      <c r="H20" s="70">
        <v>9827</v>
      </c>
      <c r="I20" s="73">
        <f>SUM(B20:H20)</f>
        <v>115916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-22.768113494342174</v>
      </c>
      <c r="C21" s="59">
        <f t="shared" si="3"/>
        <v>20.502645502645507</v>
      </c>
      <c r="D21" s="59">
        <f t="shared" si="3"/>
        <v>30.262322826316904</v>
      </c>
      <c r="E21" s="59">
        <f t="shared" si="3"/>
        <v>1.8115942028985614</v>
      </c>
      <c r="F21" s="59">
        <f t="shared" si="3"/>
        <v>46.026011560693632</v>
      </c>
      <c r="G21" s="59">
        <f t="shared" si="3"/>
        <v>-20.646464646464651</v>
      </c>
      <c r="H21" s="59">
        <f t="shared" si="3"/>
        <v>35.005596825073781</v>
      </c>
      <c r="I21" s="59">
        <f t="shared" si="3"/>
        <v>-4.3669553814831374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令和７年４月（速報値）</v>
      </c>
      <c r="B25" s="83">
        <f>SUM(K7,I16)</f>
        <v>431919</v>
      </c>
      <c r="C25" s="83"/>
      <c r="D25" s="61" t="s">
        <v>55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令和６年４月（速報値）</v>
      </c>
      <c r="B26" s="83">
        <f>SUM(K8,I17)</f>
        <v>423243</v>
      </c>
      <c r="C26" s="83"/>
      <c r="D26" s="62" t="s">
        <v>54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2.0498862355668166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令和７年３月（速報値）</v>
      </c>
      <c r="B29" s="80">
        <f>SUM(K11,I20)</f>
        <v>530033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-18.510922904800267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平岡</cp:lastModifiedBy>
  <cp:lastPrinted>2024-04-14T23:54:48Z</cp:lastPrinted>
  <dcterms:created xsi:type="dcterms:W3CDTF">2015-08-14T05:03:00Z</dcterms:created>
  <dcterms:modified xsi:type="dcterms:W3CDTF">2025-05-22T04:21:02Z</dcterms:modified>
</cp:coreProperties>
</file>